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585" windowWidth="15120" windowHeight="75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'Лист1'!$A$1:$U$18</definedName>
  </definedNames>
  <calcPr fullCalcOnLoad="1"/>
</workbook>
</file>

<file path=xl/sharedStrings.xml><?xml version="1.0" encoding="utf-8"?>
<sst xmlns="http://schemas.openxmlformats.org/spreadsheetml/2006/main" count="44" uniqueCount="39">
  <si>
    <t>№ п/п</t>
  </si>
  <si>
    <t>Марка автомобиля</t>
  </si>
  <si>
    <t>Гос. номер</t>
  </si>
  <si>
    <t>Марка топлива</t>
  </si>
  <si>
    <t>В том числе</t>
  </si>
  <si>
    <t>Базовая норма расхода топлива на 100 км</t>
  </si>
  <si>
    <t>% увеличения базовой нормы</t>
  </si>
  <si>
    <t>Расчетная норма топлива</t>
  </si>
  <si>
    <t>Норма расхода масел и смазочных материалов (% от основного топлива)</t>
  </si>
  <si>
    <t>Всего масел и смазочных материалов (литров)</t>
  </si>
  <si>
    <t>лето</t>
  </si>
  <si>
    <t>зима</t>
  </si>
  <si>
    <t>в зимний период</t>
  </si>
  <si>
    <t>в горн. местности 300-800 м</t>
  </si>
  <si>
    <t>Пробег свыше 100 тыс.км</t>
  </si>
  <si>
    <t>Частые техноло-гические останов-ки</t>
  </si>
  <si>
    <t>АИ-92</t>
  </si>
  <si>
    <t>ИТОГО</t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</si>
  <si>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Автобусы</t>
    </r>
  </si>
  <si>
    <t xml:space="preserve">ИТОГО </t>
  </si>
  <si>
    <t>И.В.Жук</t>
  </si>
  <si>
    <t>Заместитель Мэра района</t>
  </si>
  <si>
    <t>Приложение  к постановлению администрации Иркутского районного муниципального образования</t>
  </si>
  <si>
    <t>Расход топлива, литров</t>
  </si>
  <si>
    <t>ПАЗ 3205</t>
  </si>
  <si>
    <t>М569ХА</t>
  </si>
  <si>
    <t>ГАЗЕЛЬ NEXT</t>
  </si>
  <si>
    <t>T816АУ</t>
  </si>
  <si>
    <t>Диз. Топливо</t>
  </si>
  <si>
    <t>ПАЗ 32053-70</t>
  </si>
  <si>
    <t>К994ХА</t>
  </si>
  <si>
    <t xml:space="preserve"> МОУ ИРМО "Пивоваровская СОШ"</t>
  </si>
  <si>
    <t>Дополнительный расход топлива на период с 9 января по 30 июня , литров</t>
  </si>
  <si>
    <t xml:space="preserve"> АИ-92</t>
  </si>
  <si>
    <t>В т.ч.диз.топливо</t>
  </si>
  <si>
    <t>Дополнительный дневной пробег на 1 автомобиль, км</t>
  </si>
  <si>
    <t>Дополнительный пробег за период с 9 января по 30 июня, км</t>
  </si>
  <si>
    <t>НОРМЫ РАСХОДА ТОПЛИВ И СМАЗОЧНЫХ МАТЕРИАЛОВ ДЛЯ РАБОТЫ АВТОТРАНСПОРТА МОУ ИРМО "ПИВОВАРОВСКАЯ СОШ"                                                                                                                                                                          НА ПЕРИОД С 9 ЯНВАРЯ 2017 ГОДА ПО 30 ИЮНЯ 2017 ГОДА</t>
  </si>
  <si>
    <t>от 29.06.2017 № 211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</si>
</sst>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0.0000"/>
    <numFmt numFmtId="174" formatCode="0.000"/>
    <numFmt numFmtId="175" formatCode="0.0"/>
    <numFmt numFmtId="176" formatCode="0.00000"/>
    <numFmt numFmtId="177" formatCode="0.000000"/>
    <numFmt numFmtId="178" formatCode="0.0000000"/>
    <numFmt numFmtId="179" formatCode="0.00000000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4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10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0" fontId="10" fillId="33" borderId="0" xfId="0" applyNumberFormat="1" applyFont="1" applyFill="1" applyAlignment="1">
      <alignment/>
    </xf>
    <xf numFmtId="0" fontId="10" fillId="33" borderId="0" xfId="0" applyFont="1" applyFill="1" applyAlignment="1">
      <alignment horizontal="center"/>
    </xf>
    <xf numFmtId="2" fontId="10" fillId="33" borderId="0" xfId="0" applyNumberFormat="1" applyFont="1" applyFill="1" applyAlignment="1">
      <alignment/>
    </xf>
    <xf numFmtId="0" fontId="10" fillId="34" borderId="0" xfId="0" applyFont="1" applyFill="1" applyAlignment="1">
      <alignment/>
    </xf>
    <xf numFmtId="0" fontId="5" fillId="34" borderId="10" xfId="0" applyNumberFormat="1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center" wrapText="1"/>
    </xf>
    <xf numFmtId="2" fontId="5" fillId="34" borderId="10" xfId="0" applyNumberFormat="1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2" fillId="33" borderId="0" xfId="0" applyFont="1" applyFill="1" applyAlignment="1">
      <alignment wrapText="1"/>
    </xf>
    <xf numFmtId="4" fontId="6" fillId="33" borderId="11" xfId="0" applyNumberFormat="1" applyFont="1" applyFill="1" applyBorder="1" applyAlignment="1">
      <alignment horizontal="center"/>
    </xf>
    <xf numFmtId="4" fontId="6" fillId="33" borderId="12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2" fontId="5" fillId="34" borderId="11" xfId="0" applyNumberFormat="1" applyFont="1" applyFill="1" applyBorder="1" applyAlignment="1">
      <alignment horizontal="center"/>
    </xf>
    <xf numFmtId="2" fontId="5" fillId="34" borderId="12" xfId="0" applyNumberFormat="1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2" fontId="3" fillId="34" borderId="13" xfId="0" applyNumberFormat="1" applyFont="1" applyFill="1" applyBorder="1" applyAlignment="1">
      <alignment horizontal="center"/>
    </xf>
    <xf numFmtId="2" fontId="3" fillId="34" borderId="12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wrapText="1"/>
    </xf>
    <xf numFmtId="4" fontId="6" fillId="33" borderId="11" xfId="0" applyNumberFormat="1" applyFont="1" applyFill="1" applyBorder="1" applyAlignment="1">
      <alignment horizontal="center"/>
    </xf>
    <xf numFmtId="4" fontId="6" fillId="33" borderId="12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7" fillId="33" borderId="11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tabSelected="1" view="pageBreakPreview" zoomScale="90" zoomScaleSheetLayoutView="90" zoomScalePageLayoutView="0" workbookViewId="0" topLeftCell="A1">
      <selection activeCell="Q2" sqref="Q2:U2"/>
    </sheetView>
  </sheetViews>
  <sheetFormatPr defaultColWidth="9.140625" defaultRowHeight="15"/>
  <cols>
    <col min="1" max="1" width="3.7109375" style="8" customWidth="1"/>
    <col min="2" max="2" width="14.00390625" style="1" customWidth="1"/>
    <col min="3" max="3" width="8.421875" style="9" customWidth="1"/>
    <col min="4" max="4" width="10.28125" style="1" customWidth="1"/>
    <col min="5" max="5" width="9.140625" style="1" customWidth="1"/>
    <col min="6" max="6" width="10.00390625" style="1" customWidth="1"/>
    <col min="7" max="7" width="7.57421875" style="1" customWidth="1"/>
    <col min="8" max="8" width="8.421875" style="1" customWidth="1"/>
    <col min="9" max="9" width="8.00390625" style="1" customWidth="1"/>
    <col min="10" max="10" width="7.28125" style="1" customWidth="1"/>
    <col min="11" max="11" width="7.8515625" style="1" customWidth="1"/>
    <col min="12" max="12" width="6.7109375" style="1" customWidth="1"/>
    <col min="13" max="13" width="9.00390625" style="1" customWidth="1"/>
    <col min="14" max="14" width="7.57421875" style="1" customWidth="1"/>
    <col min="15" max="16" width="7.8515625" style="1" customWidth="1"/>
    <col min="17" max="17" width="8.00390625" style="1" customWidth="1"/>
    <col min="18" max="18" width="11.7109375" style="1" customWidth="1"/>
    <col min="19" max="19" width="12.7109375" style="1" customWidth="1"/>
    <col min="20" max="20" width="10.7109375" style="1" customWidth="1"/>
    <col min="21" max="21" width="2.140625" style="1" customWidth="1"/>
    <col min="22" max="22" width="13.28125" style="1" customWidth="1"/>
    <col min="23" max="23" width="9.140625" style="1" customWidth="1"/>
    <col min="24" max="24" width="10.57421875" style="1" bestFit="1" customWidth="1"/>
    <col min="25" max="16384" width="9.140625" style="1" customWidth="1"/>
  </cols>
  <sheetData>
    <row r="1" spans="1:21" ht="24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1" t="s">
        <v>22</v>
      </c>
      <c r="R1" s="21"/>
      <c r="S1" s="21"/>
      <c r="T1" s="21"/>
      <c r="U1" s="21"/>
    </row>
    <row r="2" spans="1:21" ht="26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21" t="s">
        <v>38</v>
      </c>
      <c r="R2" s="21"/>
      <c r="S2" s="21"/>
      <c r="T2" s="21"/>
      <c r="U2" s="21"/>
    </row>
    <row r="3" spans="1:21" ht="15" hidden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ht="31.5" customHeight="1">
      <c r="A4" s="31" t="s">
        <v>37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ht="6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1" ht="25.5" customHeight="1">
      <c r="A6" s="35" t="s">
        <v>18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28.5" customHeight="1">
      <c r="A7" s="32" t="s">
        <v>0</v>
      </c>
      <c r="B7" s="27" t="s">
        <v>1</v>
      </c>
      <c r="C7" s="27" t="s">
        <v>2</v>
      </c>
      <c r="D7" s="27" t="s">
        <v>3</v>
      </c>
      <c r="E7" s="27" t="s">
        <v>35</v>
      </c>
      <c r="F7" s="33" t="s">
        <v>36</v>
      </c>
      <c r="G7" s="27" t="s">
        <v>4</v>
      </c>
      <c r="H7" s="27"/>
      <c r="I7" s="27" t="s">
        <v>5</v>
      </c>
      <c r="J7" s="27" t="s">
        <v>6</v>
      </c>
      <c r="K7" s="27"/>
      <c r="L7" s="27"/>
      <c r="M7" s="27"/>
      <c r="N7" s="27" t="s">
        <v>7</v>
      </c>
      <c r="O7" s="27"/>
      <c r="P7" s="27" t="s">
        <v>23</v>
      </c>
      <c r="Q7" s="27"/>
      <c r="R7" s="28" t="s">
        <v>32</v>
      </c>
      <c r="S7" s="27" t="s">
        <v>8</v>
      </c>
      <c r="T7" s="27" t="s">
        <v>9</v>
      </c>
      <c r="U7" s="27"/>
    </row>
    <row r="8" spans="1:21" ht="55.5" customHeight="1">
      <c r="A8" s="32"/>
      <c r="B8" s="27"/>
      <c r="C8" s="27"/>
      <c r="D8" s="27"/>
      <c r="E8" s="27"/>
      <c r="F8" s="34"/>
      <c r="G8" s="20" t="s">
        <v>10</v>
      </c>
      <c r="H8" s="20" t="s">
        <v>11</v>
      </c>
      <c r="I8" s="27"/>
      <c r="J8" s="20" t="s">
        <v>12</v>
      </c>
      <c r="K8" s="20" t="s">
        <v>13</v>
      </c>
      <c r="L8" s="20" t="s">
        <v>14</v>
      </c>
      <c r="M8" s="20" t="s">
        <v>15</v>
      </c>
      <c r="N8" s="20" t="s">
        <v>10</v>
      </c>
      <c r="O8" s="20" t="s">
        <v>11</v>
      </c>
      <c r="P8" s="20" t="s">
        <v>10</v>
      </c>
      <c r="Q8" s="20" t="s">
        <v>11</v>
      </c>
      <c r="R8" s="29"/>
      <c r="S8" s="27"/>
      <c r="T8" s="27"/>
      <c r="U8" s="27"/>
    </row>
    <row r="9" spans="1:21" s="11" customFormat="1" ht="15">
      <c r="A9" s="24" t="s">
        <v>31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</row>
    <row r="10" spans="1:21" s="11" customFormat="1" ht="15">
      <c r="A10" s="12">
        <v>1</v>
      </c>
      <c r="B10" s="14" t="s">
        <v>24</v>
      </c>
      <c r="C10" s="14" t="s">
        <v>25</v>
      </c>
      <c r="D10" s="14" t="s">
        <v>16</v>
      </c>
      <c r="E10" s="14">
        <v>71</v>
      </c>
      <c r="F10" s="14">
        <f>E10*125</f>
        <v>8875</v>
      </c>
      <c r="G10" s="5">
        <f>F10/125*45</f>
        <v>3195</v>
      </c>
      <c r="H10" s="5">
        <f>F10/125*80</f>
        <v>5680</v>
      </c>
      <c r="I10" s="14">
        <v>34</v>
      </c>
      <c r="J10" s="14">
        <v>18</v>
      </c>
      <c r="K10" s="14">
        <v>5</v>
      </c>
      <c r="L10" s="14"/>
      <c r="M10" s="14">
        <v>10</v>
      </c>
      <c r="N10" s="14">
        <f>I10*(K10+L10+M10)%+I10</f>
        <v>39.1</v>
      </c>
      <c r="O10" s="14">
        <f>I10*(J10+K10+L10+M10)%+I10</f>
        <v>45.22</v>
      </c>
      <c r="P10" s="14">
        <f aca="true" t="shared" si="0" ref="P10:Q12">G10*N10/100</f>
        <v>1249.245</v>
      </c>
      <c r="Q10" s="14">
        <f t="shared" si="0"/>
        <v>2568.496</v>
      </c>
      <c r="R10" s="14">
        <f>P10+Q10</f>
        <v>3817.741</v>
      </c>
      <c r="S10" s="14">
        <v>2.75</v>
      </c>
      <c r="T10" s="22">
        <f>R10*S10/100</f>
        <v>104.9878775</v>
      </c>
      <c r="U10" s="23"/>
    </row>
    <row r="11" spans="1:21" s="11" customFormat="1" ht="15">
      <c r="A11" s="12">
        <v>2</v>
      </c>
      <c r="B11" s="14" t="s">
        <v>26</v>
      </c>
      <c r="C11" s="14" t="s">
        <v>27</v>
      </c>
      <c r="D11" s="14" t="s">
        <v>28</v>
      </c>
      <c r="E11" s="14">
        <v>142</v>
      </c>
      <c r="F11" s="14">
        <f>E11*125</f>
        <v>17750</v>
      </c>
      <c r="G11" s="5">
        <f>F11/125*45</f>
        <v>6390</v>
      </c>
      <c r="H11" s="5">
        <f>F11/125*80</f>
        <v>11360</v>
      </c>
      <c r="I11" s="14">
        <v>10.3</v>
      </c>
      <c r="J11" s="14">
        <v>18</v>
      </c>
      <c r="K11" s="14">
        <v>5</v>
      </c>
      <c r="L11" s="14"/>
      <c r="M11" s="14">
        <v>10</v>
      </c>
      <c r="N11" s="14">
        <f>I11*(K11+L11+M11)%+I11</f>
        <v>11.845</v>
      </c>
      <c r="O11" s="14">
        <f>I11*(J11+K11+L11+M11)%+I11</f>
        <v>13.699000000000002</v>
      </c>
      <c r="P11" s="14">
        <f t="shared" si="0"/>
        <v>756.8955000000001</v>
      </c>
      <c r="Q11" s="14">
        <f t="shared" si="0"/>
        <v>1556.2064</v>
      </c>
      <c r="R11" s="14">
        <f>P11+Q11</f>
        <v>2313.1019</v>
      </c>
      <c r="S11" s="14">
        <v>2.65</v>
      </c>
      <c r="T11" s="22">
        <f>R11*S11/100</f>
        <v>61.297200350000004</v>
      </c>
      <c r="U11" s="23"/>
    </row>
    <row r="12" spans="1:22" s="15" customFormat="1" ht="15">
      <c r="A12" s="12">
        <v>3</v>
      </c>
      <c r="B12" s="13" t="s">
        <v>29</v>
      </c>
      <c r="C12" s="14" t="s">
        <v>30</v>
      </c>
      <c r="D12" s="14" t="s">
        <v>16</v>
      </c>
      <c r="E12" s="14">
        <v>120</v>
      </c>
      <c r="F12" s="14">
        <f>E12*125</f>
        <v>15000</v>
      </c>
      <c r="G12" s="5">
        <f>F12/125*45</f>
        <v>5400</v>
      </c>
      <c r="H12" s="5">
        <f>F12/125*80</f>
        <v>9600</v>
      </c>
      <c r="I12" s="14">
        <v>34</v>
      </c>
      <c r="J12" s="14">
        <v>18</v>
      </c>
      <c r="K12" s="14">
        <v>5</v>
      </c>
      <c r="L12" s="14"/>
      <c r="M12" s="14">
        <v>10</v>
      </c>
      <c r="N12" s="14">
        <f>I12*(K12+L12+M12)%+I12</f>
        <v>39.1</v>
      </c>
      <c r="O12" s="14">
        <f>I12*(J12+K12+L12+M12)%+I12</f>
        <v>45.22</v>
      </c>
      <c r="P12" s="14">
        <f t="shared" si="0"/>
        <v>2111.4</v>
      </c>
      <c r="Q12" s="14">
        <f t="shared" si="0"/>
        <v>4341.12</v>
      </c>
      <c r="R12" s="14">
        <f>P12+Q12</f>
        <v>6452.52</v>
      </c>
      <c r="S12" s="14">
        <v>2.75</v>
      </c>
      <c r="T12" s="22">
        <f>R12*S12/100</f>
        <v>177.4443</v>
      </c>
      <c r="U12" s="23"/>
      <c r="V12" s="11"/>
    </row>
    <row r="13" spans="1:21" s="11" customFormat="1" ht="15">
      <c r="A13" s="12"/>
      <c r="B13" s="13" t="s">
        <v>17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>
        <f>SUM(P10:P12)</f>
        <v>4117.5405</v>
      </c>
      <c r="Q13" s="14">
        <f>SUM(Q10:Q12)</f>
        <v>8465.822400000001</v>
      </c>
      <c r="R13" s="14">
        <f>SUM(R10:R12)</f>
        <v>12583.3629</v>
      </c>
      <c r="S13" s="14"/>
      <c r="T13" s="22"/>
      <c r="U13" s="23"/>
    </row>
    <row r="14" spans="1:21" ht="15">
      <c r="A14" s="39" t="s">
        <v>19</v>
      </c>
      <c r="B14" s="40"/>
      <c r="C14" s="40"/>
      <c r="D14" s="41"/>
      <c r="E14" s="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7">
        <f>SUM(R10:R12)</f>
        <v>12583.3629</v>
      </c>
      <c r="S14" s="2"/>
      <c r="T14" s="36">
        <f>SUM(T10:U12)</f>
        <v>343.72937785</v>
      </c>
      <c r="U14" s="37"/>
    </row>
    <row r="15" spans="1:21" ht="15">
      <c r="A15" s="19"/>
      <c r="B15" s="40" t="s">
        <v>34</v>
      </c>
      <c r="C15" s="40"/>
      <c r="D15" s="41"/>
      <c r="E15" s="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7">
        <f>R11</f>
        <v>2313.1019</v>
      </c>
      <c r="S15" s="2"/>
      <c r="T15" s="17"/>
      <c r="U15" s="18"/>
    </row>
    <row r="16" spans="1:22" ht="15">
      <c r="A16" s="42" t="s">
        <v>33</v>
      </c>
      <c r="B16" s="42"/>
      <c r="C16" s="42"/>
      <c r="D16" s="42"/>
      <c r="E16" s="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7">
        <f>R10+R12</f>
        <v>10270.261</v>
      </c>
      <c r="S16" s="2"/>
      <c r="T16" s="36"/>
      <c r="U16" s="37"/>
      <c r="V16" s="10"/>
    </row>
    <row r="17" ht="17.25" customHeight="1"/>
    <row r="18" spans="1:21" s="3" customFormat="1" ht="23.25" customHeight="1">
      <c r="A18" s="38" t="s">
        <v>21</v>
      </c>
      <c r="B18" s="38"/>
      <c r="C18" s="38"/>
      <c r="D18" s="38"/>
      <c r="E18" s="38"/>
      <c r="F18" s="38"/>
      <c r="G18" s="38"/>
      <c r="T18" s="4" t="s">
        <v>20</v>
      </c>
      <c r="U18" s="4"/>
    </row>
  </sheetData>
  <sheetProtection/>
  <mergeCells count="31">
    <mergeCell ref="A18:G18"/>
    <mergeCell ref="A14:D14"/>
    <mergeCell ref="A16:D16"/>
    <mergeCell ref="T13:U13"/>
    <mergeCell ref="T14:U14"/>
    <mergeCell ref="D7:D8"/>
    <mergeCell ref="B15:D15"/>
    <mergeCell ref="G7:H7"/>
    <mergeCell ref="T16:U16"/>
    <mergeCell ref="S7:S8"/>
    <mergeCell ref="T12:U12"/>
    <mergeCell ref="I7:I8"/>
    <mergeCell ref="J7:M7"/>
    <mergeCell ref="N7:O7"/>
    <mergeCell ref="A5:U5"/>
    <mergeCell ref="C7:C8"/>
    <mergeCell ref="T7:U8"/>
    <mergeCell ref="A7:A8"/>
    <mergeCell ref="F7:F8"/>
    <mergeCell ref="A6:U6"/>
    <mergeCell ref="B7:B8"/>
    <mergeCell ref="Q1:U1"/>
    <mergeCell ref="Q2:U2"/>
    <mergeCell ref="T10:U10"/>
    <mergeCell ref="T11:U11"/>
    <mergeCell ref="A9:U9"/>
    <mergeCell ref="P7:Q7"/>
    <mergeCell ref="R7:R8"/>
    <mergeCell ref="E7:E8"/>
    <mergeCell ref="A3:U3"/>
    <mergeCell ref="A4:U4"/>
  </mergeCells>
  <printOptions/>
  <pageMargins left="0.5511811023622047" right="0.15748031496062992" top="0.15748031496062992" bottom="0.15748031496062992" header="0.15748031496062992" footer="0.15748031496062992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2017-07-03T03:29:45Z</dcterms:modified>
  <cp:category/>
  <cp:version/>
  <cp:contentType/>
  <cp:contentStatus/>
</cp:coreProperties>
</file>